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2024\ОИ\Соц.стаб. (59-1-9)\Хабарландыруға арналған қүжаттама\"/>
    </mc:Choice>
  </mc:AlternateContent>
  <xr:revisionPtr revIDLastSave="0" documentId="8_{B08C1513-D57F-420B-B412-BB8B8BE835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№3" sheetId="1" r:id="rId1"/>
    <sheet name="Лист1" sheetId="4" r:id="rId2"/>
  </sheets>
  <definedNames>
    <definedName name="_xlnm._FilterDatabase" localSheetId="0">№3!$A$7:$G$7</definedName>
    <definedName name="_xlnm.Print_Area" localSheetId="0">№3!$A$1:$G$43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C34" i="1" s="1"/>
  <c r="E31" i="1" l="1"/>
  <c r="G31" i="1"/>
  <c r="G30" i="1"/>
  <c r="E30" i="1"/>
  <c r="E29" i="1"/>
  <c r="G29" i="1"/>
  <c r="G28" i="1"/>
  <c r="E28" i="1"/>
  <c r="G23" i="1"/>
  <c r="E23" i="1"/>
  <c r="G16" i="1"/>
  <c r="E16" i="1"/>
  <c r="C23" i="1" l="1"/>
  <c r="C10" i="1" l="1"/>
  <c r="G33" i="1" l="1"/>
  <c r="C33" i="1" s="1"/>
  <c r="G32" i="1"/>
  <c r="C32" i="1" s="1"/>
  <c r="C31" i="1"/>
  <c r="C30" i="1"/>
  <c r="C29" i="1"/>
  <c r="C28" i="1"/>
  <c r="G27" i="1"/>
  <c r="C27" i="1" s="1"/>
  <c r="G26" i="1"/>
  <c r="C26" i="1" s="1"/>
  <c r="G25" i="1"/>
  <c r="C25" i="1" s="1"/>
  <c r="G24" i="1"/>
  <c r="C24" i="1" s="1"/>
  <c r="G22" i="1"/>
  <c r="E22" i="1"/>
  <c r="E35" i="1" s="1"/>
  <c r="G21" i="1"/>
  <c r="C21" i="1" s="1"/>
  <c r="G20" i="1"/>
  <c r="C20" i="1" s="1"/>
  <c r="G19" i="1"/>
  <c r="C19" i="1" s="1"/>
  <c r="G18" i="1"/>
  <c r="C18" i="1" s="1"/>
  <c r="G17" i="1"/>
  <c r="C17" i="1" s="1"/>
  <c r="C16" i="1"/>
  <c r="G15" i="1"/>
  <c r="C15" i="1" s="1"/>
  <c r="G14" i="1"/>
  <c r="C14" i="1" s="1"/>
  <c r="G13" i="1"/>
  <c r="C13" i="1" s="1"/>
  <c r="G12" i="1"/>
  <c r="C12" i="1" s="1"/>
  <c r="G11" i="1"/>
  <c r="C11" i="1" s="1"/>
  <c r="G9" i="1"/>
  <c r="C9" i="1" s="1"/>
  <c r="G8" i="1"/>
  <c r="G35" i="1" l="1"/>
  <c r="C8" i="1"/>
  <c r="C35" i="1" s="1"/>
  <c r="C36" i="1" s="1"/>
  <c r="C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Тілеухан М. А.</author>
  </authors>
  <commentList>
    <comment ref="B19" authorId="0" shapeId="0" xr:uid="{00000000-0006-0000-0000-000001000000}">
      <text>
        <r>
          <rPr>
            <sz val="8"/>
            <rFont val="Tahoma"/>
            <family val="2"/>
            <charset val="204"/>
          </rPr>
          <t>Кандыагаш</t>
        </r>
      </text>
    </comment>
  </commentList>
</comments>
</file>

<file path=xl/sharedStrings.xml><?xml version="1.0" encoding="utf-8"?>
<sst xmlns="http://schemas.openxmlformats.org/spreadsheetml/2006/main" count="90" uniqueCount="80">
  <si>
    <t>Перечень резервуаров (ёмкостей)</t>
  </si>
  <si>
    <t>№ п/п</t>
  </si>
  <si>
    <t>Место нахождения Топливного склада (емкостей) (область,район, населенный пункт, улица,№ строения)</t>
  </si>
  <si>
    <t>единовременный объем за минусом мертвой зоны хранения дизельного топлива (кубические метры)</t>
  </si>
  <si>
    <r>
      <rPr>
        <b/>
        <sz val="12"/>
        <rFont val="Times New Roman"/>
        <family val="1"/>
        <charset val="204"/>
      </rPr>
      <t>Алматы-1</t>
    </r>
    <r>
      <rPr>
        <sz val="12"/>
        <rFont val="Times New Roman"/>
        <family val="1"/>
        <charset val="204"/>
      </rPr>
      <t xml:space="preserve">     г.Алматы, Турксибский р/н, ул.Шацкого №17</t>
    </r>
  </si>
  <si>
    <t>РВС-2000, РВС-2000</t>
  </si>
  <si>
    <t>№АЛМ000283, №АЛМ000282</t>
  </si>
  <si>
    <t>РВС-3000, РВС-3000</t>
  </si>
  <si>
    <t>№АЛМ6320, №АЛМ6321</t>
  </si>
  <si>
    <t>РВС-5000,  РВС-5000</t>
  </si>
  <si>
    <t>№АЛМ8214, №АЛМ8215</t>
  </si>
  <si>
    <t>РВС-1000, РВС-1000</t>
  </si>
  <si>
    <t>№ АЛМ7611, №АЛМ7609</t>
  </si>
  <si>
    <t xml:space="preserve">№ АЛМ9674, № АЛМ9675 </t>
  </si>
  <si>
    <t>РВС -2000,РВС -2000</t>
  </si>
  <si>
    <t>№ АЛМ001282, № АЛМ001283</t>
  </si>
  <si>
    <t>РВС -3000, РВС -2000</t>
  </si>
  <si>
    <t>№ АЛМ000733, № АЛМ000730</t>
  </si>
  <si>
    <t>№ БАТ000149, №БАТ000150</t>
  </si>
  <si>
    <t>№ БАТ002609, №БАТ002610</t>
  </si>
  <si>
    <t>РВС-3000,РВС-3000</t>
  </si>
  <si>
    <t xml:space="preserve"> № БАТ002455, № БАТ002456</t>
  </si>
  <si>
    <t>№ БАТ002730, № БАТ002731</t>
  </si>
  <si>
    <t xml:space="preserve">РВС-1000, РВС-1000              </t>
  </si>
  <si>
    <t>№ БАТ2398, № БАТ2399</t>
  </si>
  <si>
    <t>РВС-5000, РВС-1000</t>
  </si>
  <si>
    <t>№ ЗФ0000388, № ЗФ0000390</t>
  </si>
  <si>
    <t>РВС-700, РВС-700</t>
  </si>
  <si>
    <t>№ БАТ000165,  № БАТ000164</t>
  </si>
  <si>
    <t xml:space="preserve"> №БАТ000153, №БАТ000157</t>
  </si>
  <si>
    <t>РВС-700,РВС-700</t>
  </si>
  <si>
    <t>№ AST804751, № AST804752</t>
  </si>
  <si>
    <t>№ AST804012, № AST804013</t>
  </si>
  <si>
    <t>РВС-3000, РГС-50, РГС-50, РГС-50</t>
  </si>
  <si>
    <t>№ЗФ0002657, №AST803205</t>
  </si>
  <si>
    <t>РВС-2000, РВС-1000</t>
  </si>
  <si>
    <t>№ АST025081, № АST800903</t>
  </si>
  <si>
    <t>ИТОГО в кубах</t>
  </si>
  <si>
    <t>ИТОГО в тоннах</t>
  </si>
  <si>
    <t xml:space="preserve">                                                                                                    </t>
  </si>
  <si>
    <t>резервуарный парк (наименование, объем м3, инвентарный номер, объем "мертвого остатка м3")</t>
  </si>
  <si>
    <r>
      <rPr>
        <b/>
        <sz val="12"/>
        <rFont val="Times New Roman"/>
        <family val="1"/>
        <charset val="204"/>
      </rPr>
      <t xml:space="preserve">Защита  </t>
    </r>
    <r>
      <rPr>
        <sz val="12"/>
        <rFont val="Times New Roman"/>
        <family val="1"/>
        <charset val="204"/>
      </rPr>
      <t xml:space="preserve">     Восточно-Казахстанская обл., г.Усть-Каменогорск, ул. Придеповская, д.1</t>
    </r>
  </si>
  <si>
    <r>
      <rPr>
        <b/>
        <sz val="12"/>
        <rFont val="Times New Roman"/>
        <family val="1"/>
        <charset val="204"/>
      </rPr>
      <t xml:space="preserve">Жамбыл </t>
    </r>
    <r>
      <rPr>
        <sz val="12"/>
        <rFont val="Times New Roman"/>
        <family val="1"/>
        <charset val="204"/>
      </rPr>
      <t xml:space="preserve">     Жамбылская обл., г. Тараз, ул. Тынышбаева, д.19;</t>
    </r>
  </si>
  <si>
    <r>
      <rPr>
        <b/>
        <sz val="12"/>
        <rFont val="Times New Roman"/>
        <family val="1"/>
        <charset val="204"/>
      </rPr>
      <t xml:space="preserve">Актобе  </t>
    </r>
    <r>
      <rPr>
        <sz val="12"/>
        <rFont val="Times New Roman"/>
        <family val="1"/>
        <charset val="204"/>
      </rPr>
      <t xml:space="preserve">   Актюбинская обл., г. Актобе,  ул.Жаманкулова д.20Б;</t>
    </r>
  </si>
  <si>
    <r>
      <rPr>
        <b/>
        <sz val="12"/>
        <rFont val="Times New Roman"/>
        <family val="1"/>
        <charset val="204"/>
      </rPr>
      <t xml:space="preserve">Макат </t>
    </r>
    <r>
      <rPr>
        <sz val="12"/>
        <rFont val="Times New Roman"/>
        <family val="1"/>
        <charset val="204"/>
      </rPr>
      <t xml:space="preserve">     Атырауская обл., Макатский район, поселок Макат, ул. Латиф Шахатова,  д.52; </t>
    </r>
  </si>
  <si>
    <r>
      <rPr>
        <b/>
        <sz val="12"/>
        <rFont val="Times New Roman"/>
        <family val="1"/>
        <charset val="204"/>
      </rPr>
      <t>Уральск</t>
    </r>
    <r>
      <rPr>
        <sz val="12"/>
        <rFont val="Times New Roman"/>
        <family val="1"/>
        <charset val="204"/>
      </rPr>
      <t xml:space="preserve">       Западно-Казахстанская обл., город Уральск, пр.Абулхаир-хана, д.1;</t>
    </r>
  </si>
  <si>
    <r>
      <rPr>
        <b/>
        <sz val="12"/>
        <rFont val="Times New Roman"/>
        <family val="1"/>
        <charset val="204"/>
      </rPr>
      <t>Шиели</t>
    </r>
    <r>
      <rPr>
        <sz val="12"/>
        <rFont val="Times New Roman"/>
        <family val="1"/>
        <charset val="204"/>
      </rPr>
      <t xml:space="preserve">     Кызылординская обл., Шиелийский район, пос.Шиели, ул.Даулеткерея д.7; </t>
    </r>
  </si>
  <si>
    <r>
      <rPr>
        <b/>
        <sz val="12"/>
        <rFont val="Times New Roman"/>
        <family val="1"/>
        <charset val="204"/>
      </rPr>
      <t xml:space="preserve">Павлодар </t>
    </r>
    <r>
      <rPr>
        <sz val="12"/>
        <rFont val="Times New Roman"/>
        <family val="1"/>
        <charset val="204"/>
      </rPr>
      <t xml:space="preserve">      Павлодарская обл., г. Павлодар, Промышленая зона  Центральная, д.79; </t>
    </r>
  </si>
  <si>
    <r>
      <rPr>
        <b/>
        <sz val="12"/>
        <rFont val="Times New Roman"/>
        <family val="1"/>
        <charset val="204"/>
      </rPr>
      <t>Тобол</t>
    </r>
    <r>
      <rPr>
        <sz val="12"/>
        <rFont val="Times New Roman"/>
        <family val="1"/>
        <charset val="204"/>
      </rPr>
      <t xml:space="preserve">      Костанайская обл., Тарановский район, п. Тобол , ул.Каменный карьер  д14</t>
    </r>
  </si>
  <si>
    <r>
      <rPr>
        <b/>
        <sz val="12"/>
        <rFont val="Times New Roman"/>
        <family val="1"/>
        <charset val="204"/>
      </rPr>
      <t>Есиль</t>
    </r>
    <r>
      <rPr>
        <sz val="12"/>
        <rFont val="Times New Roman"/>
        <family val="1"/>
        <charset val="204"/>
      </rPr>
      <t xml:space="preserve">     Акмолинская обл.,  Есильский район, г.Есиль  ул.Промзона  1/7; </t>
    </r>
  </si>
  <si>
    <r>
      <rPr>
        <b/>
        <sz val="12"/>
        <rFont val="Times New Roman"/>
        <family val="1"/>
        <charset val="204"/>
      </rPr>
      <t>Кокшетау</t>
    </r>
    <r>
      <rPr>
        <sz val="12"/>
        <rFont val="Times New Roman"/>
        <family val="1"/>
        <charset val="204"/>
      </rPr>
      <t xml:space="preserve">       Акмолинская обл., г. Кокшетау, ул. Сулейменова стр.7/4</t>
    </r>
  </si>
  <si>
    <r>
      <rPr>
        <b/>
        <sz val="12"/>
        <rFont val="Times New Roman"/>
        <family val="1"/>
        <charset val="204"/>
      </rPr>
      <t>Балхаш</t>
    </r>
    <r>
      <rPr>
        <sz val="12"/>
        <rFont val="Times New Roman"/>
        <family val="1"/>
        <charset val="204"/>
      </rPr>
      <t xml:space="preserve">      Карагандинская обл., г. Балхаш,  квартла Мехколлоны, сооружение 35,</t>
    </r>
  </si>
  <si>
    <r>
      <rPr>
        <b/>
        <sz val="12"/>
        <rFont val="Times New Roman"/>
        <family val="1"/>
        <charset val="204"/>
      </rPr>
      <t>Мойынты</t>
    </r>
    <r>
      <rPr>
        <sz val="12"/>
        <rFont val="Times New Roman"/>
        <family val="1"/>
        <charset val="204"/>
      </rPr>
      <t xml:space="preserve">      Карагандинская обл., Шетский район, поселок Мойнты, ул. Бауржана Момышулы ,здание 127.</t>
    </r>
  </si>
  <si>
    <r>
      <t xml:space="preserve">Достык  </t>
    </r>
    <r>
      <rPr>
        <sz val="12"/>
        <rFont val="Times New Roman"/>
        <family val="1"/>
        <charset val="204"/>
      </rPr>
      <t xml:space="preserve">  Алматинская обл., Алакольский р-н, Достыкский сельский округ, земельный участок 43</t>
    </r>
  </si>
  <si>
    <r>
      <rPr>
        <b/>
        <sz val="12"/>
        <rFont val="Times New Roman"/>
        <family val="1"/>
        <charset val="204"/>
      </rPr>
      <t>Атырау</t>
    </r>
    <r>
      <rPr>
        <sz val="12"/>
        <rFont val="Times New Roman"/>
        <family val="1"/>
        <charset val="204"/>
      </rPr>
      <t xml:space="preserve">       Атырауская область, г. Атырау, промзона в районе станции Атырау. №14</t>
    </r>
  </si>
  <si>
    <r>
      <rPr>
        <b/>
        <sz val="12"/>
        <rFont val="Times New Roman"/>
        <family val="1"/>
        <charset val="204"/>
      </rPr>
      <t xml:space="preserve">Бейнеу </t>
    </r>
    <r>
      <rPr>
        <sz val="12"/>
        <rFont val="Times New Roman"/>
        <family val="1"/>
        <charset val="204"/>
      </rPr>
      <t xml:space="preserve">    Мангистауская область, Бейнеуский район, село Бейнеу, зона №1, здание 40 Б</t>
    </r>
  </si>
  <si>
    <r>
      <rPr>
        <b/>
        <sz val="12"/>
        <rFont val="Times New Roman"/>
        <family val="1"/>
        <charset val="204"/>
      </rPr>
      <t>Кандыагаш</t>
    </r>
    <r>
      <rPr>
        <sz val="12"/>
        <rFont val="Times New Roman"/>
        <family val="1"/>
        <charset val="204"/>
      </rPr>
      <t xml:space="preserve">        Актюбинская обл., Мугалжарский район, г.Кандыагаш,  д. 35;</t>
    </r>
  </si>
  <si>
    <r>
      <rPr>
        <b/>
        <sz val="12"/>
        <rFont val="Times New Roman"/>
        <family val="1"/>
        <charset val="204"/>
      </rPr>
      <t xml:space="preserve">Кызыл-Орда </t>
    </r>
    <r>
      <rPr>
        <sz val="12"/>
        <rFont val="Times New Roman"/>
        <family val="1"/>
        <charset val="204"/>
      </rPr>
      <t xml:space="preserve">     Кызылординская  обл., город Кызылорда,  ул.Т. Шевченко, д. 125 А.</t>
    </r>
  </si>
  <si>
    <r>
      <rPr>
        <b/>
        <sz val="12"/>
        <rFont val="Times New Roman"/>
        <family val="1"/>
        <charset val="204"/>
      </rPr>
      <t>Костанай</t>
    </r>
    <r>
      <rPr>
        <sz val="12"/>
        <rFont val="Times New Roman"/>
        <family val="1"/>
        <charset val="204"/>
      </rPr>
      <t xml:space="preserve">      г. Костанай, Промышленая зона Западная ,строение 605.</t>
    </r>
  </si>
  <si>
    <t>Приложение 1 к Технической спецификации</t>
  </si>
  <si>
    <t>№БАТ000148, №БАТ0067/1</t>
  </si>
  <si>
    <t>РВС-3000, РВС-400</t>
  </si>
  <si>
    <t>№БАТ0055-2, №БАТ000055</t>
  </si>
  <si>
    <t>№ АST001391, № АST001392</t>
  </si>
  <si>
    <t>№ АST024101, № АST024117</t>
  </si>
  <si>
    <t>АЛМ99999900000000010, АЛМ99999900000000211</t>
  </si>
  <si>
    <t>№ АST025051, № АST025057</t>
  </si>
  <si>
    <t>РВС-2000, РВС-50</t>
  </si>
  <si>
    <t>AST025060, AST020007</t>
  </si>
  <si>
    <t xml:space="preserve">РВС-2000, РВС-200 </t>
  </si>
  <si>
    <t>РВС-3000, РВС-2000</t>
  </si>
  <si>
    <r>
      <rPr>
        <b/>
        <sz val="12"/>
        <rFont val="Times New Roman"/>
        <family val="1"/>
        <charset val="204"/>
      </rPr>
      <t xml:space="preserve">Мангыстау   </t>
    </r>
    <r>
      <rPr>
        <sz val="12"/>
        <rFont val="Times New Roman"/>
        <family val="1"/>
        <charset val="204"/>
      </rPr>
      <t xml:space="preserve">        Мангистауская обл., Мунайлинский район, село Мангистау, Промышленая зона 2, строение 35</t>
    </r>
  </si>
  <si>
    <r>
      <rPr>
        <b/>
        <sz val="12"/>
        <rFont val="Times New Roman"/>
        <family val="1"/>
        <charset val="204"/>
      </rPr>
      <t xml:space="preserve">Сексеул </t>
    </r>
    <r>
      <rPr>
        <sz val="12"/>
        <rFont val="Times New Roman"/>
        <family val="1"/>
        <charset val="204"/>
      </rPr>
      <t xml:space="preserve">    Кызылординская обл., Аральский район, пос.Саксаульск, ул.Привокзальная площадь  д.2; В</t>
    </r>
  </si>
  <si>
    <t>№АЛМ8910, АЛМ8911</t>
  </si>
  <si>
    <r>
      <rPr>
        <b/>
        <sz val="12"/>
        <rFont val="Times New Roman"/>
        <family val="1"/>
        <charset val="204"/>
      </rPr>
      <t>Аягоз</t>
    </r>
    <r>
      <rPr>
        <sz val="12"/>
        <rFont val="Times New Roman"/>
        <family val="1"/>
        <charset val="204"/>
      </rPr>
      <t xml:space="preserve">      Абайская обл, Аягозский р-н, г. Аягоз, ул. Маженова №1 А</t>
    </r>
  </si>
  <si>
    <r>
      <rPr>
        <b/>
        <sz val="12"/>
        <rFont val="Times New Roman"/>
        <family val="1"/>
        <charset val="204"/>
      </rPr>
      <t xml:space="preserve">Семей    </t>
    </r>
    <r>
      <rPr>
        <sz val="12"/>
        <rFont val="Times New Roman"/>
        <family val="1"/>
        <charset val="204"/>
      </rPr>
      <t xml:space="preserve">   Абайская обл., г. Семей, ул. Привокзальная пл, д.1/3</t>
    </r>
  </si>
  <si>
    <r>
      <rPr>
        <b/>
        <sz val="12"/>
        <rFont val="Times New Roman"/>
        <family val="1"/>
        <charset val="204"/>
      </rPr>
      <t>Актогай</t>
    </r>
    <r>
      <rPr>
        <sz val="12"/>
        <rFont val="Times New Roman"/>
        <family val="1"/>
        <charset val="204"/>
      </rPr>
      <t xml:space="preserve">      Абайская обл., Аягозский район, пос. Актогай, ул. Молдагуловой, д.49</t>
    </r>
  </si>
  <si>
    <r>
      <rPr>
        <b/>
        <sz val="12"/>
        <rFont val="Times New Roman"/>
        <family val="1"/>
        <charset val="204"/>
      </rPr>
      <t>Жезказган</t>
    </r>
    <r>
      <rPr>
        <sz val="12"/>
        <rFont val="Times New Roman"/>
        <family val="1"/>
        <charset val="204"/>
      </rPr>
      <t xml:space="preserve">     Улытауская обл, г.Жезказган, территория.Старый Аэропорт, строение 138</t>
    </r>
  </si>
  <si>
    <r>
      <rPr>
        <b/>
        <sz val="12"/>
        <rFont val="Times New Roman"/>
        <family val="1"/>
        <charset val="204"/>
      </rPr>
      <t>Жана Арка</t>
    </r>
    <r>
      <rPr>
        <sz val="12"/>
        <rFont val="Times New Roman"/>
        <family val="1"/>
        <charset val="204"/>
      </rPr>
      <t xml:space="preserve">      Улытауская обл., Жанааркинский район, поселок Атасу, ул.Абирова ст.36/1</t>
    </r>
  </si>
  <si>
    <r>
      <t xml:space="preserve">Арысь      </t>
    </r>
    <r>
      <rPr>
        <sz val="12"/>
        <rFont val="Times New Roman"/>
        <family val="1"/>
        <charset val="204"/>
      </rPr>
      <t xml:space="preserve">Туркестанская обл.,Арысский р-н, г.Арысьул. Злиха Тойбекова, д 5,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</si>
</sst>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Arial Cy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1" applyFont="1"/>
    <xf numFmtId="0" fontId="9" fillId="0" borderId="0" xfId="0" applyFont="1"/>
    <xf numFmtId="0" fontId="8" fillId="0" borderId="0" xfId="1" applyFont="1"/>
    <xf numFmtId="0" fontId="5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1" applyFont="1"/>
    <xf numFmtId="0" fontId="10" fillId="0" borderId="0" xfId="1" applyFont="1"/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justify"/>
    </xf>
    <xf numFmtId="3" fontId="8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КАНДАГАЧ тел3-33-96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showGridLines="0" tabSelected="1" zoomScaleNormal="100" zoomScaleSheetLayoutView="100" workbookViewId="0">
      <selection activeCell="I22" sqref="I22"/>
    </sheetView>
  </sheetViews>
  <sheetFormatPr defaultRowHeight="15.75" x14ac:dyDescent="0.25"/>
  <cols>
    <col min="1" max="1" width="5.42578125" style="1" customWidth="1"/>
    <col min="2" max="2" width="91.28515625" style="1" customWidth="1"/>
    <col min="3" max="3" width="34" style="1" customWidth="1"/>
    <col min="4" max="4" width="24.42578125" style="2" customWidth="1"/>
    <col min="5" max="5" width="14.28515625" style="3" bestFit="1" customWidth="1"/>
    <col min="6" max="6" width="32.28515625" style="1" bestFit="1" customWidth="1"/>
    <col min="7" max="7" width="8.28515625" style="3" customWidth="1"/>
    <col min="8" max="16384" width="9.140625" style="1"/>
  </cols>
  <sheetData>
    <row r="1" spans="1:9" x14ac:dyDescent="0.25">
      <c r="F1" s="51"/>
      <c r="G1" s="51"/>
    </row>
    <row r="2" spans="1:9" ht="30" x14ac:dyDescent="0.25">
      <c r="F2" s="43" t="s">
        <v>59</v>
      </c>
      <c r="G2" s="43"/>
    </row>
    <row r="3" spans="1:9" x14ac:dyDescent="0.25">
      <c r="E3" s="54"/>
      <c r="F3" s="54"/>
      <c r="G3" s="54"/>
    </row>
    <row r="5" spans="1:9" s="4" customFormat="1" x14ac:dyDescent="0.25">
      <c r="A5" s="52" t="s">
        <v>0</v>
      </c>
      <c r="B5" s="52"/>
      <c r="C5" s="52"/>
      <c r="D5" s="52"/>
      <c r="E5" s="52"/>
      <c r="F5" s="52"/>
      <c r="G5" s="52"/>
    </row>
    <row r="6" spans="1:9" x14ac:dyDescent="0.25">
      <c r="D6" s="53"/>
      <c r="E6" s="53"/>
      <c r="F6" s="53"/>
      <c r="G6" s="53"/>
    </row>
    <row r="7" spans="1:9" ht="63" x14ac:dyDescent="0.25">
      <c r="A7" s="40" t="s">
        <v>1</v>
      </c>
      <c r="B7" s="40" t="s">
        <v>2</v>
      </c>
      <c r="C7" s="40" t="s">
        <v>3</v>
      </c>
      <c r="D7" s="48" t="s">
        <v>40</v>
      </c>
      <c r="E7" s="48"/>
      <c r="F7" s="48"/>
      <c r="G7" s="48"/>
    </row>
    <row r="8" spans="1:9" x14ac:dyDescent="0.25">
      <c r="A8" s="44">
        <v>1</v>
      </c>
      <c r="B8" s="45" t="s">
        <v>4</v>
      </c>
      <c r="C8" s="8">
        <f>E8-G8</f>
        <v>3931.5</v>
      </c>
      <c r="D8" s="9" t="s">
        <v>5</v>
      </c>
      <c r="E8" s="10">
        <v>4013</v>
      </c>
      <c r="F8" s="7" t="s">
        <v>6</v>
      </c>
      <c r="G8" s="10">
        <f>73+8.5</f>
        <v>81.5</v>
      </c>
      <c r="I8" s="11"/>
    </row>
    <row r="9" spans="1:9" ht="31.5" x14ac:dyDescent="0.25">
      <c r="A9" s="44">
        <v>2</v>
      </c>
      <c r="B9" s="46" t="s">
        <v>53</v>
      </c>
      <c r="C9" s="8">
        <f t="shared" ref="C9:C34" si="0">E9-G9</f>
        <v>3668.5</v>
      </c>
      <c r="D9" s="9" t="s">
        <v>5</v>
      </c>
      <c r="E9" s="10">
        <v>3800</v>
      </c>
      <c r="F9" s="7" t="s">
        <v>8</v>
      </c>
      <c r="G9" s="10">
        <f>111+20.5</f>
        <v>131.5</v>
      </c>
      <c r="I9" s="11"/>
    </row>
    <row r="10" spans="1:9" x14ac:dyDescent="0.25">
      <c r="A10" s="44">
        <v>3</v>
      </c>
      <c r="B10" s="45" t="s">
        <v>75</v>
      </c>
      <c r="C10" s="8">
        <f t="shared" si="0"/>
        <v>9494</v>
      </c>
      <c r="D10" s="9" t="s">
        <v>9</v>
      </c>
      <c r="E10" s="5">
        <v>9707</v>
      </c>
      <c r="F10" s="7" t="s">
        <v>10</v>
      </c>
      <c r="G10" s="10">
        <v>213</v>
      </c>
      <c r="I10" s="11"/>
    </row>
    <row r="11" spans="1:9" x14ac:dyDescent="0.25">
      <c r="A11" s="44">
        <v>4</v>
      </c>
      <c r="B11" s="45" t="s">
        <v>76</v>
      </c>
      <c r="C11" s="8">
        <f t="shared" si="0"/>
        <v>3952</v>
      </c>
      <c r="D11" s="9" t="s">
        <v>5</v>
      </c>
      <c r="E11" s="6">
        <v>4097</v>
      </c>
      <c r="F11" s="13" t="s">
        <v>12</v>
      </c>
      <c r="G11" s="8">
        <f>103+42</f>
        <v>145</v>
      </c>
      <c r="I11" s="11"/>
    </row>
    <row r="12" spans="1:9" x14ac:dyDescent="0.25">
      <c r="A12" s="44">
        <v>5</v>
      </c>
      <c r="B12" s="45" t="s">
        <v>41</v>
      </c>
      <c r="C12" s="8">
        <f t="shared" si="0"/>
        <v>1823</v>
      </c>
      <c r="D12" s="9" t="s">
        <v>11</v>
      </c>
      <c r="E12" s="8">
        <v>1900</v>
      </c>
      <c r="F12" s="13" t="s">
        <v>13</v>
      </c>
      <c r="G12" s="8">
        <f>42+35</f>
        <v>77</v>
      </c>
      <c r="I12" s="11"/>
    </row>
    <row r="13" spans="1:9" x14ac:dyDescent="0.25">
      <c r="A13" s="44">
        <v>6</v>
      </c>
      <c r="B13" s="45" t="s">
        <v>42</v>
      </c>
      <c r="C13" s="8">
        <f t="shared" si="0"/>
        <v>3950</v>
      </c>
      <c r="D13" s="9" t="s">
        <v>14</v>
      </c>
      <c r="E13" s="8">
        <v>4046</v>
      </c>
      <c r="F13" s="13" t="s">
        <v>15</v>
      </c>
      <c r="G13" s="8">
        <f>87+9</f>
        <v>96</v>
      </c>
      <c r="I13" s="11"/>
    </row>
    <row r="14" spans="1:9" x14ac:dyDescent="0.25">
      <c r="A14" s="44">
        <v>7</v>
      </c>
      <c r="B14" s="46" t="s">
        <v>79</v>
      </c>
      <c r="C14" s="8">
        <f t="shared" si="0"/>
        <v>5064</v>
      </c>
      <c r="D14" s="9" t="s">
        <v>16</v>
      </c>
      <c r="E14" s="6">
        <v>5234</v>
      </c>
      <c r="F14" s="13" t="s">
        <v>17</v>
      </c>
      <c r="G14" s="8">
        <f>110+60</f>
        <v>170</v>
      </c>
      <c r="I14" s="11"/>
    </row>
    <row r="15" spans="1:9" ht="31.5" x14ac:dyDescent="0.25">
      <c r="A15" s="44">
        <v>8</v>
      </c>
      <c r="B15" s="45" t="s">
        <v>72</v>
      </c>
      <c r="C15" s="8">
        <f t="shared" si="0"/>
        <v>5570</v>
      </c>
      <c r="D15" s="9" t="s">
        <v>7</v>
      </c>
      <c r="E15" s="6">
        <v>5700</v>
      </c>
      <c r="F15" s="15" t="s">
        <v>18</v>
      </c>
      <c r="G15" s="8">
        <f>118+12</f>
        <v>130</v>
      </c>
      <c r="I15" s="11"/>
    </row>
    <row r="16" spans="1:9" x14ac:dyDescent="0.25">
      <c r="A16" s="44">
        <v>9</v>
      </c>
      <c r="B16" s="47" t="s">
        <v>43</v>
      </c>
      <c r="C16" s="8">
        <f t="shared" si="0"/>
        <v>3662</v>
      </c>
      <c r="D16" s="9" t="s">
        <v>5</v>
      </c>
      <c r="E16" s="6">
        <f>1863*2</f>
        <v>3726</v>
      </c>
      <c r="F16" s="13" t="s">
        <v>60</v>
      </c>
      <c r="G16" s="8">
        <f>(27+5)*2</f>
        <v>64</v>
      </c>
      <c r="I16" s="11"/>
    </row>
    <row r="17" spans="1:9" x14ac:dyDescent="0.25">
      <c r="A17" s="44">
        <v>10</v>
      </c>
      <c r="B17" s="45" t="s">
        <v>54</v>
      </c>
      <c r="C17" s="8">
        <f t="shared" si="0"/>
        <v>5540</v>
      </c>
      <c r="D17" s="9" t="s">
        <v>7</v>
      </c>
      <c r="E17" s="6">
        <v>5700</v>
      </c>
      <c r="F17" s="7" t="s">
        <v>19</v>
      </c>
      <c r="G17" s="8">
        <f>118+42</f>
        <v>160</v>
      </c>
      <c r="I17" s="11"/>
    </row>
    <row r="18" spans="1:9" x14ac:dyDescent="0.25">
      <c r="A18" s="44">
        <v>11</v>
      </c>
      <c r="B18" s="45" t="s">
        <v>55</v>
      </c>
      <c r="C18" s="8">
        <f t="shared" si="0"/>
        <v>5553</v>
      </c>
      <c r="D18" s="17" t="s">
        <v>20</v>
      </c>
      <c r="E18" s="18">
        <v>5700</v>
      </c>
      <c r="F18" s="19" t="s">
        <v>21</v>
      </c>
      <c r="G18" s="8">
        <f>122+25</f>
        <v>147</v>
      </c>
      <c r="I18" s="11"/>
    </row>
    <row r="19" spans="1:9" s="16" customFormat="1" x14ac:dyDescent="0.25">
      <c r="A19" s="44">
        <v>12</v>
      </c>
      <c r="B19" s="45" t="s">
        <v>56</v>
      </c>
      <c r="C19" s="8">
        <f t="shared" si="0"/>
        <v>5065</v>
      </c>
      <c r="D19" s="9" t="s">
        <v>70</v>
      </c>
      <c r="E19" s="6">
        <v>5255</v>
      </c>
      <c r="F19" s="7" t="s">
        <v>22</v>
      </c>
      <c r="G19" s="8">
        <f>111+79</f>
        <v>190</v>
      </c>
      <c r="I19" s="21"/>
    </row>
    <row r="20" spans="1:9" x14ac:dyDescent="0.25">
      <c r="A20" s="44">
        <v>13</v>
      </c>
      <c r="B20" s="45" t="s">
        <v>57</v>
      </c>
      <c r="C20" s="8">
        <f t="shared" si="0"/>
        <v>1692</v>
      </c>
      <c r="D20" s="9" t="s">
        <v>23</v>
      </c>
      <c r="E20" s="6">
        <v>1753</v>
      </c>
      <c r="F20" s="13" t="s">
        <v>24</v>
      </c>
      <c r="G20" s="23">
        <f>26+35</f>
        <v>61</v>
      </c>
      <c r="I20" s="22"/>
    </row>
    <row r="21" spans="1:9" x14ac:dyDescent="0.25">
      <c r="A21" s="44">
        <v>14</v>
      </c>
      <c r="B21" s="47" t="s">
        <v>44</v>
      </c>
      <c r="C21" s="8">
        <f t="shared" si="0"/>
        <v>5265</v>
      </c>
      <c r="D21" s="9" t="s">
        <v>25</v>
      </c>
      <c r="E21" s="6">
        <v>5395</v>
      </c>
      <c r="F21" s="13" t="s">
        <v>26</v>
      </c>
      <c r="G21" s="8">
        <f>108+22</f>
        <v>130</v>
      </c>
      <c r="I21" s="22"/>
    </row>
    <row r="22" spans="1:9" ht="31.5" x14ac:dyDescent="0.25">
      <c r="A22" s="44">
        <v>15</v>
      </c>
      <c r="B22" s="45" t="s">
        <v>71</v>
      </c>
      <c r="C22" s="8">
        <f t="shared" si="0"/>
        <v>1287</v>
      </c>
      <c r="D22" s="9" t="s">
        <v>27</v>
      </c>
      <c r="E22" s="6">
        <f>1330</f>
        <v>1330</v>
      </c>
      <c r="F22" s="13" t="s">
        <v>28</v>
      </c>
      <c r="G22" s="23">
        <f>35+8</f>
        <v>43</v>
      </c>
      <c r="I22" s="11"/>
    </row>
    <row r="23" spans="1:9" x14ac:dyDescent="0.25">
      <c r="A23" s="44">
        <v>16</v>
      </c>
      <c r="B23" s="47" t="s">
        <v>45</v>
      </c>
      <c r="C23" s="8">
        <f>E23-G23</f>
        <v>3043</v>
      </c>
      <c r="D23" s="9" t="s">
        <v>61</v>
      </c>
      <c r="E23" s="6">
        <f>2850+350</f>
        <v>3200</v>
      </c>
      <c r="F23" s="14" t="s">
        <v>62</v>
      </c>
      <c r="G23" s="23">
        <f>112+45</f>
        <v>157</v>
      </c>
    </row>
    <row r="24" spans="1:9" x14ac:dyDescent="0.25">
      <c r="A24" s="44">
        <v>17</v>
      </c>
      <c r="B24" s="47" t="s">
        <v>46</v>
      </c>
      <c r="C24" s="8">
        <f t="shared" si="0"/>
        <v>1962</v>
      </c>
      <c r="D24" s="9" t="s">
        <v>69</v>
      </c>
      <c r="E24" s="6">
        <v>2094</v>
      </c>
      <c r="F24" s="7" t="s">
        <v>29</v>
      </c>
      <c r="G24" s="8">
        <f>122+10</f>
        <v>132</v>
      </c>
      <c r="I24" s="11"/>
    </row>
    <row r="25" spans="1:9" x14ac:dyDescent="0.25">
      <c r="A25" s="44">
        <v>18</v>
      </c>
      <c r="B25" s="47" t="s">
        <v>47</v>
      </c>
      <c r="C25" s="8">
        <f t="shared" si="0"/>
        <v>1275.463</v>
      </c>
      <c r="D25" s="7" t="s">
        <v>30</v>
      </c>
      <c r="E25" s="6">
        <v>1330</v>
      </c>
      <c r="F25" s="13" t="s">
        <v>31</v>
      </c>
      <c r="G25" s="8">
        <f>43.537+11</f>
        <v>54.536999999999999</v>
      </c>
      <c r="I25" s="11"/>
    </row>
    <row r="26" spans="1:9" x14ac:dyDescent="0.25">
      <c r="A26" s="44">
        <v>19</v>
      </c>
      <c r="B26" s="45" t="s">
        <v>58</v>
      </c>
      <c r="C26" s="8">
        <f t="shared" si="0"/>
        <v>5601.4989999999998</v>
      </c>
      <c r="D26" s="12" t="s">
        <v>7</v>
      </c>
      <c r="E26" s="20">
        <v>5700</v>
      </c>
      <c r="F26" s="12" t="s">
        <v>32</v>
      </c>
      <c r="G26" s="8">
        <f>86.171+12.33</f>
        <v>98.501000000000005</v>
      </c>
      <c r="I26" s="11"/>
    </row>
    <row r="27" spans="1:9" s="16" customFormat="1" ht="31.5" x14ac:dyDescent="0.25">
      <c r="A27" s="44">
        <v>20</v>
      </c>
      <c r="B27" s="47" t="s">
        <v>48</v>
      </c>
      <c r="C27" s="8">
        <f t="shared" si="0"/>
        <v>2897</v>
      </c>
      <c r="D27" s="7" t="s">
        <v>33</v>
      </c>
      <c r="E27" s="6">
        <v>2988</v>
      </c>
      <c r="F27" s="13" t="s">
        <v>34</v>
      </c>
      <c r="G27" s="8">
        <f>80+11</f>
        <v>91</v>
      </c>
      <c r="I27" s="42"/>
    </row>
    <row r="28" spans="1:9" x14ac:dyDescent="0.25">
      <c r="A28" s="44">
        <v>21</v>
      </c>
      <c r="B28" s="47" t="s">
        <v>49</v>
      </c>
      <c r="C28" s="8">
        <f t="shared" si="0"/>
        <v>1288.826</v>
      </c>
      <c r="D28" s="7" t="s">
        <v>27</v>
      </c>
      <c r="E28" s="6">
        <f>665*2</f>
        <v>1330</v>
      </c>
      <c r="F28" s="7" t="s">
        <v>63</v>
      </c>
      <c r="G28" s="23">
        <f>(16.087+4.5)*2</f>
        <v>41.173999999999999</v>
      </c>
      <c r="I28" s="41"/>
    </row>
    <row r="29" spans="1:9" x14ac:dyDescent="0.25">
      <c r="A29" s="44">
        <v>22</v>
      </c>
      <c r="B29" s="47" t="s">
        <v>50</v>
      </c>
      <c r="C29" s="8">
        <f t="shared" si="0"/>
        <v>5470</v>
      </c>
      <c r="D29" s="7" t="s">
        <v>7</v>
      </c>
      <c r="E29" s="6">
        <f>2850*2</f>
        <v>5700</v>
      </c>
      <c r="F29" s="7" t="s">
        <v>64</v>
      </c>
      <c r="G29" s="8">
        <f>(93+22)*2</f>
        <v>230</v>
      </c>
      <c r="I29" s="11"/>
    </row>
    <row r="30" spans="1:9" ht="31.5" x14ac:dyDescent="0.25">
      <c r="A30" s="44">
        <v>23</v>
      </c>
      <c r="B30" s="45" t="s">
        <v>77</v>
      </c>
      <c r="C30" s="8">
        <f t="shared" si="0"/>
        <v>1845</v>
      </c>
      <c r="D30" s="7" t="s">
        <v>11</v>
      </c>
      <c r="E30" s="6">
        <f>950*2</f>
        <v>1900</v>
      </c>
      <c r="F30" s="7" t="s">
        <v>65</v>
      </c>
      <c r="G30" s="8">
        <f>(19+8.5)*2</f>
        <v>55</v>
      </c>
      <c r="I30" s="11"/>
    </row>
    <row r="31" spans="1:9" x14ac:dyDescent="0.25">
      <c r="A31" s="44">
        <v>24</v>
      </c>
      <c r="B31" s="47" t="s">
        <v>51</v>
      </c>
      <c r="C31" s="8">
        <f t="shared" si="0"/>
        <v>1810</v>
      </c>
      <c r="D31" s="12" t="s">
        <v>11</v>
      </c>
      <c r="E31" s="24">
        <f>937*2</f>
        <v>1874</v>
      </c>
      <c r="F31" s="14" t="s">
        <v>66</v>
      </c>
      <c r="G31" s="8">
        <f>(26+6)*2</f>
        <v>64</v>
      </c>
      <c r="I31" s="11"/>
    </row>
    <row r="32" spans="1:9" ht="31.5" x14ac:dyDescent="0.25">
      <c r="A32" s="44">
        <v>25</v>
      </c>
      <c r="B32" s="45" t="s">
        <v>78</v>
      </c>
      <c r="C32" s="8">
        <f t="shared" si="0"/>
        <v>2782</v>
      </c>
      <c r="D32" s="7" t="s">
        <v>35</v>
      </c>
      <c r="E32" s="6">
        <v>2850</v>
      </c>
      <c r="F32" s="13" t="s">
        <v>36</v>
      </c>
      <c r="G32" s="8">
        <f>60+8</f>
        <v>68</v>
      </c>
      <c r="I32" s="11"/>
    </row>
    <row r="33" spans="1:9" ht="31.5" x14ac:dyDescent="0.25">
      <c r="A33" s="44">
        <v>26</v>
      </c>
      <c r="B33" s="47" t="s">
        <v>52</v>
      </c>
      <c r="C33" s="8">
        <f t="shared" si="0"/>
        <v>1841</v>
      </c>
      <c r="D33" s="7" t="s">
        <v>67</v>
      </c>
      <c r="E33" s="6">
        <v>1863</v>
      </c>
      <c r="F33" s="7" t="s">
        <v>68</v>
      </c>
      <c r="G33" s="8">
        <f>18+4</f>
        <v>22</v>
      </c>
      <c r="I33" s="11"/>
    </row>
    <row r="34" spans="1:9" x14ac:dyDescent="0.25">
      <c r="A34" s="44">
        <v>27</v>
      </c>
      <c r="B34" s="7" t="s">
        <v>74</v>
      </c>
      <c r="C34" s="8">
        <f t="shared" si="0"/>
        <v>1875</v>
      </c>
      <c r="D34" s="9" t="s">
        <v>11</v>
      </c>
      <c r="E34" s="6">
        <v>1932</v>
      </c>
      <c r="F34" s="12" t="s">
        <v>73</v>
      </c>
      <c r="G34" s="8">
        <f>45+12</f>
        <v>57</v>
      </c>
      <c r="I34" s="11"/>
    </row>
    <row r="35" spans="1:9" ht="18.75" x14ac:dyDescent="0.25">
      <c r="A35" s="6"/>
      <c r="B35" s="25" t="s">
        <v>37</v>
      </c>
      <c r="C35" s="36">
        <f>SUM(C8:C34)</f>
        <v>97207.788</v>
      </c>
      <c r="D35" s="36"/>
      <c r="E35" s="36">
        <f>SUM(E8:E34)</f>
        <v>100117</v>
      </c>
      <c r="F35" s="36"/>
      <c r="G35" s="36">
        <f>SUM(G8:G34)</f>
        <v>2909.212</v>
      </c>
      <c r="I35" s="11"/>
    </row>
    <row r="36" spans="1:9" ht="18.75" x14ac:dyDescent="0.25">
      <c r="A36" s="6"/>
      <c r="B36" s="25" t="s">
        <v>38</v>
      </c>
      <c r="C36" s="36">
        <f>C35*0.84</f>
        <v>81654.541920000003</v>
      </c>
      <c r="D36" s="37"/>
      <c r="E36" s="38"/>
      <c r="F36" s="39"/>
      <c r="G36" s="38"/>
      <c r="I36" s="11"/>
    </row>
    <row r="37" spans="1:9" x14ac:dyDescent="0.25">
      <c r="C37" s="3"/>
    </row>
    <row r="38" spans="1:9" x14ac:dyDescent="0.25">
      <c r="C38" s="3"/>
    </row>
    <row r="39" spans="1:9" x14ac:dyDescent="0.25">
      <c r="A39" s="4"/>
      <c r="B39" s="26"/>
      <c r="C39" s="27"/>
      <c r="D39" s="27"/>
      <c r="E39" s="26"/>
      <c r="F39" s="49"/>
      <c r="G39" s="49"/>
    </row>
    <row r="40" spans="1:9" ht="18.75" x14ac:dyDescent="0.3">
      <c r="A40" s="4"/>
      <c r="B40" s="28"/>
      <c r="C40" s="27"/>
      <c r="D40" s="27"/>
      <c r="E40" s="26"/>
      <c r="F40" s="29"/>
      <c r="G40" s="29"/>
    </row>
    <row r="41" spans="1:9" s="4" customFormat="1" ht="18.75" x14ac:dyDescent="0.3">
      <c r="B41" s="28"/>
      <c r="C41" s="27"/>
      <c r="D41" s="27"/>
      <c r="E41" s="26"/>
      <c r="G41" s="30"/>
    </row>
    <row r="42" spans="1:9" s="4" customFormat="1" x14ac:dyDescent="0.25">
      <c r="B42" s="31"/>
      <c r="D42" s="31"/>
      <c r="E42" s="32"/>
      <c r="F42" s="50"/>
      <c r="G42" s="50"/>
    </row>
    <row r="43" spans="1:9" s="4" customFormat="1" x14ac:dyDescent="0.25">
      <c r="A43" s="1"/>
      <c r="B43"/>
      <c r="C43" s="1"/>
      <c r="D43" s="2"/>
      <c r="E43" s="33"/>
      <c r="F43" s="33"/>
      <c r="G43" s="34"/>
      <c r="H43" s="29"/>
      <c r="I43" s="29"/>
    </row>
    <row r="44" spans="1:9" s="4" customFormat="1" x14ac:dyDescent="0.25">
      <c r="A44" s="1"/>
      <c r="B44" s="35" t="s">
        <v>39</v>
      </c>
      <c r="C44" s="1"/>
      <c r="D44" s="2"/>
      <c r="E44" s="33"/>
      <c r="F44" s="33"/>
      <c r="G44" s="34"/>
    </row>
    <row r="46" spans="1:9" x14ac:dyDescent="0.2">
      <c r="H46" s="33"/>
      <c r="I46" s="33"/>
    </row>
  </sheetData>
  <autoFilter ref="A7:G7" xr:uid="{00000000-0009-0000-0000-000000000000}">
    <filterColumn colId="3" showButton="0"/>
    <filterColumn colId="4" showButton="0"/>
    <filterColumn colId="5" showButton="0"/>
  </autoFilter>
  <mergeCells count="7">
    <mergeCell ref="D7:G7"/>
    <mergeCell ref="F39:G39"/>
    <mergeCell ref="F42:G42"/>
    <mergeCell ref="F1:G1"/>
    <mergeCell ref="A5:G5"/>
    <mergeCell ref="D6:G6"/>
    <mergeCell ref="E3:G3"/>
  </mergeCells>
  <printOptions gridLinesSet="0"/>
  <pageMargins left="0.25" right="0.25" top="0.75" bottom="0.75" header="0.3" footer="0.3"/>
  <pageSetup paperSize="9" scale="4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№3</vt:lpstr>
      <vt:lpstr>Лист1</vt:lpstr>
      <vt:lpstr>№3!_ФильтрБазыДанных</vt:lpstr>
      <vt:lpstr>№3!Область_печати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Олжас Корганбаев</dc:creator>
  <cp:lastModifiedBy>Роза Б Мукашева</cp:lastModifiedBy>
  <cp:lastPrinted>2021-01-20T14:08:22Z</cp:lastPrinted>
  <dcterms:created xsi:type="dcterms:W3CDTF">2019-01-17T06:08:39Z</dcterms:created>
  <dcterms:modified xsi:type="dcterms:W3CDTF">2024-09-27T09:43:56Z</dcterms:modified>
</cp:coreProperties>
</file>